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ПРОЕКТ 2011КК\ООО ПЛАНИУМ\29 ПРОЕКТИРОВАНИЕ 2016\3 Отделстрой 2016\Отправка застройщику 19.09.16\"/>
    </mc:Choice>
  </mc:AlternateContent>
  <bookViews>
    <workbookView xWindow="0" yWindow="0" windowWidth="28800" windowHeight="11610"/>
  </bookViews>
  <sheets>
    <sheet name="Меблир.квр  за счет Планиума" sheetId="5" r:id="rId1"/>
  </sheets>
  <calcPr calcId="171027"/>
</workbook>
</file>

<file path=xl/calcChain.xml><?xml version="1.0" encoding="utf-8"?>
<calcChain xmlns="http://schemas.openxmlformats.org/spreadsheetml/2006/main">
  <c r="K6" i="5" l="1"/>
  <c r="M7" i="5" l="1"/>
  <c r="I7" i="5"/>
  <c r="H7" i="5"/>
  <c r="G7" i="5"/>
  <c r="E7" i="5"/>
  <c r="D7" i="5"/>
  <c r="C7" i="5"/>
  <c r="F6" i="5"/>
  <c r="F7" i="5" s="1"/>
  <c r="J6" i="5" l="1"/>
  <c r="K7" i="5" s="1"/>
  <c r="L6" i="5" l="1"/>
  <c r="L7" i="5" s="1"/>
  <c r="J7" i="5"/>
  <c r="N6" i="5" l="1"/>
  <c r="O6" i="5" s="1"/>
  <c r="O7" i="5" s="1"/>
  <c r="P6" i="5"/>
  <c r="P7" i="5" s="1"/>
  <c r="Q6" i="5" l="1"/>
  <c r="Q7" i="5" s="1"/>
  <c r="N7" i="5"/>
</calcChain>
</file>

<file path=xl/sharedStrings.xml><?xml version="1.0" encoding="utf-8"?>
<sst xmlns="http://schemas.openxmlformats.org/spreadsheetml/2006/main" count="21" uniqueCount="21">
  <si>
    <t xml:space="preserve">Итоговая стоимость ремонтно-отделочных работ </t>
  </si>
  <si>
    <t>Статья расходов</t>
  </si>
  <si>
    <t>Стоимость черновых материалов</t>
  </si>
  <si>
    <t xml:space="preserve">Суммарная стоимость работ и черновых материалов </t>
  </si>
  <si>
    <t>Обшая площадь объекта, м2:</t>
  </si>
  <si>
    <t xml:space="preserve">Стоимость за дополнительный товар (включая спецификации) для комплектации объекта (не из каталога ПЛАНИУМ) </t>
  </si>
  <si>
    <t>Стоимость контроля качества полного комплекса работ на объекте от "Планиум"</t>
  </si>
  <si>
    <t xml:space="preserve">Стоимость за кв.м </t>
  </si>
  <si>
    <t>Расчетные данные для сметы</t>
  </si>
  <si>
    <t xml:space="preserve">Стоимоть  работ по установке и сборке мебели, по подключению электрики,  установке сантехники, </t>
  </si>
  <si>
    <t>Стоимость товара "Планиум" по СПЕЦ-ЦЕНАМ "Планиум"</t>
  </si>
  <si>
    <t>Итоговая стоимость всех товаров (дополнительный товар, товар "Планиум"), черновых материалов и работ по полному обустройству объекта по СПЕЦ-ЦЕНАМ "Планиум"</t>
  </si>
  <si>
    <t xml:space="preserve"> СМЕТА НА ОБУСТРОЙСТВО  КВАРТИРЫ ЗА СЧЕТ ПЛАНИУМА 3к (ОБЩАЯ ПЛОЩАДЬ - 71,22 м2) В ЖК Новый Оккервиль</t>
  </si>
  <si>
    <t>ОТПУСКНАЯ ЦЕНА ИНТЕРЬЕРА</t>
  </si>
  <si>
    <t>ОТПУСКНАЯ ЦЕНА "ГОЛОГО" ОБЪЕКТА</t>
  </si>
  <si>
    <t>ОТПУСКНАЯ ЦЕНА ОБЪЕКТА С ИНТЕРЬЕРОМ</t>
  </si>
  <si>
    <t>ДОЛЯ ИНТЕРЬЕРА В ОТПУСКНОЙ ЦЕНЕ ОБЪЕКТА С ИНТЕРЬЕРОМ, %</t>
  </si>
  <si>
    <t>ОТПУСКНАЯ ЦЕНА ОБЪЕКТА (с учетом комиссии АН</t>
  </si>
  <si>
    <t xml:space="preserve">1. СЕБЕСТОИМОСТЬ </t>
  </si>
  <si>
    <t>Комиссия АН 5% (за интерьер)</t>
  </si>
  <si>
    <r>
      <t xml:space="preserve">Запас на непредвиденные расходы - </t>
    </r>
    <r>
      <rPr>
        <b/>
        <sz val="11"/>
        <rFont val="Arial"/>
        <family val="2"/>
        <charset val="204"/>
      </rPr>
      <t>1</t>
    </r>
    <r>
      <rPr>
        <sz val="11"/>
        <rFont val="Arial"/>
        <family val="2"/>
        <charset val="204"/>
      </rPr>
      <t xml:space="preserve"> 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</si>
</sst>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р_._-;\-* #,##0.00_р_._-;_-* &quot;-&quot;??_р_._-;_-@_-"/>
    <numFmt numFmtId="164" formatCode="_-* #,##0.00\ _р_._-;\-* #,##0.00\ _р_._-;_-* &quot;-&quot;??\ _р_._-;_-@_-"/>
    <numFmt numFmtId="165" formatCode="_-* #,##0\ _р_._-;\-* #,##0\ _р_._-;_-* &quot;-&quot;??\ _р_._-;_-@_-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1"/>
      <color theme="1"/>
      <name val="Arial Black"/>
      <family val="2"/>
      <charset val="204"/>
    </font>
    <font>
      <sz val="11"/>
      <color theme="0"/>
      <name val="Calibri"/>
      <family val="2"/>
      <charset val="204"/>
      <scheme val="minor"/>
    </font>
    <font>
      <sz val="11"/>
      <name val="Arial"/>
      <family val="2"/>
      <charset val="204"/>
    </font>
    <font>
      <sz val="10"/>
      <color theme="1"/>
      <name val="Arial Black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b/>
      <sz val="11"/>
      <color theme="4" tint="-0.249977111117893"/>
      <name val="Calibri"/>
      <family val="2"/>
      <charset val="204"/>
      <scheme val="minor"/>
    </font>
    <font>
      <sz val="11.5"/>
      <color rgb="FF000000"/>
      <name val="Arial"/>
      <family val="2"/>
      <charset val="204"/>
    </font>
    <font>
      <b/>
      <sz val="18"/>
      <name val="Calibri"/>
      <family val="2"/>
      <charset val="204"/>
      <scheme val="minor"/>
    </font>
    <font>
      <b/>
      <sz val="1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32">
    <xf numFmtId="0" fontId="0" fillId="0" borderId="0" xfId="0"/>
    <xf numFmtId="0" fontId="3" fillId="0" borderId="1" xfId="3" applyFont="1" applyFill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/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wrapText="1"/>
    </xf>
    <xf numFmtId="165" fontId="3" fillId="0" borderId="1" xfId="4" applyNumberFormat="1" applyFont="1" applyFill="1" applyBorder="1" applyAlignment="1">
      <alignment horizontal="left"/>
    </xf>
    <xf numFmtId="0" fontId="6" fillId="0" borderId="1" xfId="1" applyFont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0" fontId="0" fillId="5" borderId="1" xfId="0" applyFill="1" applyBorder="1"/>
    <xf numFmtId="0" fontId="4" fillId="0" borderId="2" xfId="0" applyFont="1" applyBorder="1" applyAlignment="1">
      <alignment horizontal="center" wrapText="1"/>
    </xf>
    <xf numFmtId="3" fontId="0" fillId="0" borderId="1" xfId="0" applyNumberFormat="1" applyBorder="1"/>
    <xf numFmtId="3" fontId="8" fillId="0" borderId="1" xfId="0" applyNumberFormat="1" applyFont="1" applyBorder="1"/>
    <xf numFmtId="0" fontId="6" fillId="5" borderId="1" xfId="1" applyFont="1" applyFill="1" applyBorder="1" applyAlignment="1">
      <alignment horizontal="center" vertical="center" wrapText="1"/>
    </xf>
    <xf numFmtId="3" fontId="0" fillId="4" borderId="1" xfId="0" applyNumberFormat="1" applyFill="1" applyBorder="1"/>
    <xf numFmtId="3" fontId="0" fillId="5" borderId="1" xfId="0" applyNumberFormat="1" applyFill="1" applyBorder="1"/>
    <xf numFmtId="43" fontId="0" fillId="0" borderId="0" xfId="0" applyNumberFormat="1"/>
    <xf numFmtId="165" fontId="9" fillId="3" borderId="1" xfId="4" applyNumberFormat="1" applyFont="1" applyFill="1" applyBorder="1" applyAlignment="1">
      <alignment horizontal="left"/>
    </xf>
    <xf numFmtId="3" fontId="0" fillId="0" borderId="1" xfId="0" applyNumberFormat="1" applyFill="1" applyBorder="1"/>
    <xf numFmtId="3" fontId="10" fillId="0" borderId="1" xfId="0" applyNumberFormat="1" applyFont="1" applyBorder="1"/>
    <xf numFmtId="0" fontId="6" fillId="6" borderId="1" xfId="1" applyFont="1" applyFill="1" applyBorder="1" applyAlignment="1">
      <alignment horizontal="center" vertical="center" wrapText="1"/>
    </xf>
    <xf numFmtId="0" fontId="6" fillId="7" borderId="1" xfId="1" applyFont="1" applyFill="1" applyBorder="1" applyAlignment="1">
      <alignment horizontal="center" vertical="center" wrapText="1"/>
    </xf>
    <xf numFmtId="3" fontId="10" fillId="4" borderId="1" xfId="0" applyNumberFormat="1" applyFont="1" applyFill="1" applyBorder="1"/>
    <xf numFmtId="165" fontId="9" fillId="6" borderId="1" xfId="4" applyNumberFormat="1" applyFont="1" applyFill="1" applyBorder="1" applyAlignment="1">
      <alignment horizontal="left"/>
    </xf>
    <xf numFmtId="3" fontId="10" fillId="7" borderId="1" xfId="0" applyNumberFormat="1" applyFont="1" applyFill="1" applyBorder="1"/>
    <xf numFmtId="10" fontId="10" fillId="7" borderId="1" xfId="0" applyNumberFormat="1" applyFont="1" applyFill="1" applyBorder="1"/>
    <xf numFmtId="0" fontId="11" fillId="0" borderId="0" xfId="0" applyFont="1"/>
    <xf numFmtId="0" fontId="12" fillId="5" borderId="0" xfId="0" applyNumberFormat="1" applyFont="1" applyFill="1" applyAlignment="1">
      <alignment horizontal="left" vertic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3"/>
    <cellStyle name="Финансовый 2" xfId="2"/>
    <cellStyle name="Финансовый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B1" zoomScale="90" zoomScaleNormal="90" workbookViewId="0">
      <selection activeCell="K13" sqref="K13"/>
    </sheetView>
  </sheetViews>
  <sheetFormatPr defaultRowHeight="15" x14ac:dyDescent="0.25"/>
  <cols>
    <col min="1" max="1" width="2.85546875" customWidth="1"/>
    <col min="2" max="2" width="25.28515625" customWidth="1"/>
    <col min="3" max="3" width="19.140625" customWidth="1"/>
    <col min="4" max="4" width="15.7109375" customWidth="1"/>
    <col min="5" max="5" width="17.5703125" customWidth="1"/>
    <col min="6" max="7" width="14.7109375" customWidth="1"/>
    <col min="8" max="8" width="19.7109375" customWidth="1"/>
    <col min="9" max="9" width="16.28515625" customWidth="1"/>
    <col min="10" max="10" width="23.5703125" customWidth="1"/>
    <col min="11" max="11" width="14.28515625" customWidth="1"/>
    <col min="12" max="12" width="14" customWidth="1"/>
    <col min="13" max="13" width="15.42578125" customWidth="1"/>
    <col min="14" max="14" width="15.7109375" customWidth="1"/>
    <col min="15" max="15" width="18" customWidth="1"/>
    <col min="16" max="16" width="10.28515625" customWidth="1"/>
    <col min="17" max="17" width="17.140625" customWidth="1"/>
  </cols>
  <sheetData>
    <row r="1" spans="1:17" ht="9.75" customHeight="1" x14ac:dyDescent="0.25"/>
    <row r="2" spans="1:17" ht="18.75" x14ac:dyDescent="0.4">
      <c r="A2" s="3">
        <v>235</v>
      </c>
      <c r="B2" s="30" t="s">
        <v>12</v>
      </c>
      <c r="C2" s="30"/>
      <c r="D2" s="30"/>
      <c r="E2" s="30"/>
      <c r="F2" s="30"/>
      <c r="G2" s="30"/>
      <c r="H2" s="30"/>
      <c r="I2" s="30"/>
      <c r="J2" s="30"/>
      <c r="K2" s="2"/>
      <c r="L2" s="2"/>
      <c r="M2" s="2"/>
      <c r="N2" s="2"/>
    </row>
    <row r="3" spans="1:17" ht="37.5" customHeight="1" x14ac:dyDescent="0.4">
      <c r="A3" s="3"/>
      <c r="B3" s="31" t="s">
        <v>18</v>
      </c>
      <c r="C3" s="31"/>
      <c r="D3" s="31"/>
      <c r="E3" s="12"/>
      <c r="F3" s="12"/>
      <c r="G3" s="12"/>
      <c r="H3" s="12"/>
      <c r="I3" s="12"/>
      <c r="J3" s="12"/>
      <c r="K3" s="2"/>
      <c r="L3" s="2"/>
      <c r="M3" s="2"/>
    </row>
    <row r="4" spans="1:17" ht="31.5" x14ac:dyDescent="0.4">
      <c r="A4" s="3"/>
      <c r="B4" s="10" t="s">
        <v>4</v>
      </c>
      <c r="C4" s="29">
        <v>71.22</v>
      </c>
      <c r="D4" s="5"/>
      <c r="E4" s="5"/>
      <c r="F4" s="5"/>
      <c r="G4" s="5"/>
      <c r="H4" s="5"/>
      <c r="I4" s="5"/>
      <c r="J4" s="5"/>
      <c r="K4" s="2"/>
      <c r="L4" s="2"/>
      <c r="M4" s="2"/>
      <c r="N4" s="2"/>
    </row>
    <row r="5" spans="1:17" s="4" customFormat="1" ht="132" customHeight="1" x14ac:dyDescent="0.25">
      <c r="B5" s="7" t="s">
        <v>1</v>
      </c>
      <c r="C5" s="7" t="s">
        <v>2</v>
      </c>
      <c r="D5" s="7" t="s">
        <v>0</v>
      </c>
      <c r="E5" s="7" t="s">
        <v>9</v>
      </c>
      <c r="F5" s="8" t="s">
        <v>3</v>
      </c>
      <c r="G5" s="8" t="s">
        <v>6</v>
      </c>
      <c r="H5" s="8" t="s">
        <v>5</v>
      </c>
      <c r="I5" s="8" t="s">
        <v>10</v>
      </c>
      <c r="J5" s="8" t="s">
        <v>11</v>
      </c>
      <c r="K5" s="9" t="s">
        <v>20</v>
      </c>
      <c r="L5" s="9" t="s">
        <v>13</v>
      </c>
      <c r="M5" s="22" t="s">
        <v>14</v>
      </c>
      <c r="N5" s="23" t="s">
        <v>15</v>
      </c>
      <c r="O5" s="23" t="s">
        <v>16</v>
      </c>
      <c r="P5" s="15" t="s">
        <v>19</v>
      </c>
      <c r="Q5" s="9" t="s">
        <v>17</v>
      </c>
    </row>
    <row r="6" spans="1:17" ht="32.25" customHeight="1" x14ac:dyDescent="0.25">
      <c r="B6" s="1" t="s">
        <v>8</v>
      </c>
      <c r="C6" s="20">
        <v>309000</v>
      </c>
      <c r="D6" s="20">
        <v>785400</v>
      </c>
      <c r="E6" s="20">
        <v>246000</v>
      </c>
      <c r="F6" s="21">
        <f>C6+D6+E6</f>
        <v>1340400</v>
      </c>
      <c r="G6" s="17">
        <v>94010.4</v>
      </c>
      <c r="H6" s="19">
        <v>111668.4</v>
      </c>
      <c r="I6" s="19">
        <v>1182691.1453261927</v>
      </c>
      <c r="J6" s="21">
        <f>I6+H6+G6+F6</f>
        <v>2728769.9453261923</v>
      </c>
      <c r="K6" s="21">
        <f>J6*0.01</f>
        <v>27287.699453261925</v>
      </c>
      <c r="L6" s="24">
        <f>J6+K6</f>
        <v>2756057.6447794545</v>
      </c>
      <c r="M6" s="25">
        <v>5950000</v>
      </c>
      <c r="N6" s="26">
        <f>M6+L6</f>
        <v>8706057.6447794549</v>
      </c>
      <c r="O6" s="27">
        <f>L6/N6</f>
        <v>0.3165678148745214</v>
      </c>
      <c r="P6" s="14">
        <f>L6*0.05</f>
        <v>137802.88223897273</v>
      </c>
      <c r="Q6" s="26">
        <f>N6+P6</f>
        <v>8843860.5270184278</v>
      </c>
    </row>
    <row r="7" spans="1:17" x14ac:dyDescent="0.25">
      <c r="B7" s="11" t="s">
        <v>7</v>
      </c>
      <c r="C7" s="6">
        <f t="shared" ref="C7:P7" si="0">C6/$C4</f>
        <v>4338.668913226622</v>
      </c>
      <c r="D7" s="13">
        <f t="shared" si="0"/>
        <v>11027.801179443977</v>
      </c>
      <c r="E7" s="13">
        <f t="shared" si="0"/>
        <v>3454.0859309182815</v>
      </c>
      <c r="F7" s="13">
        <f t="shared" si="0"/>
        <v>18820.556023588881</v>
      </c>
      <c r="G7" s="13">
        <f t="shared" si="0"/>
        <v>1320</v>
      </c>
      <c r="H7" s="13">
        <f t="shared" si="0"/>
        <v>1567.9359730412805</v>
      </c>
      <c r="I7" s="13">
        <f t="shared" si="0"/>
        <v>16606.166039401753</v>
      </c>
      <c r="J7" s="13">
        <f t="shared" si="0"/>
        <v>38314.658036031906</v>
      </c>
      <c r="K7" s="13">
        <f t="shared" si="0"/>
        <v>383.14658036031909</v>
      </c>
      <c r="L7" s="13">
        <f t="shared" si="0"/>
        <v>38697.804616392226</v>
      </c>
      <c r="M7" s="16">
        <f t="shared" si="0"/>
        <v>83543.948329121034</v>
      </c>
      <c r="N7" s="16">
        <f t="shared" si="0"/>
        <v>122241.75294551328</v>
      </c>
      <c r="O7" s="16">
        <f t="shared" si="0"/>
        <v>4.4449285997545827E-3</v>
      </c>
      <c r="P7" s="13">
        <f t="shared" si="0"/>
        <v>1934.8902308196116</v>
      </c>
      <c r="Q7" s="16">
        <f>Q6/$C4</f>
        <v>124176.64317633289</v>
      </c>
    </row>
    <row r="8" spans="1:17" x14ac:dyDescent="0.25">
      <c r="C8" s="18"/>
      <c r="D8" s="18"/>
      <c r="G8" s="18"/>
      <c r="H8" s="18"/>
      <c r="M8" s="28"/>
    </row>
  </sheetData>
  <mergeCells count="2">
    <mergeCell ref="B2:J2"/>
    <mergeCell ref="B3:D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Меблир.квр  за счет Планиума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</dc:creator>
  <cp:lastModifiedBy>Дмитрий</cp:lastModifiedBy>
  <dcterms:created xsi:type="dcterms:W3CDTF">2013-12-19T15:33:10Z</dcterms:created>
  <dcterms:modified xsi:type="dcterms:W3CDTF">2016-09-21T12:19:15Z</dcterms:modified>
</cp:coreProperties>
</file>